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" sheetId="1" r:id="rId1"/>
  </sheets>
  <definedNames>
    <definedName name="_xlnm.Print_Area" localSheetId="0">'Приложение 2'!$A$1:$G$63</definedName>
  </definedNames>
  <calcPr fullCalcOnLoad="1"/>
</workbook>
</file>

<file path=xl/sharedStrings.xml><?xml version="1.0" encoding="utf-8"?>
<sst xmlns="http://schemas.openxmlformats.org/spreadsheetml/2006/main" count="182" uniqueCount="115">
  <si>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</si>
  <si>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</si>
  <si>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</si>
  <si>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</si>
  <si>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</si>
  <si>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</si>
  <si>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</si>
  <si>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</si>
  <si>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</si>
  <si>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</si>
  <si>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</si>
  <si>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</si>
  <si>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</si>
  <si>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</si>
  <si>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</si>
  <si>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</si>
  <si>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</si>
  <si>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</si>
  <si>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</si>
  <si>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</si>
  <si>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</si>
  <si>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</si>
  <si>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</si>
  <si>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</si>
  <si>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</si>
  <si>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</si>
  <si>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</si>
  <si>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</si>
  <si>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</si>
  <si>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</si>
  <si>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</si>
  <si>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</si>
  <si>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</si>
  <si>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</si>
  <si>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</si>
  <si>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</si>
  <si>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</si>
  <si>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</rP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</si>
  <si>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</si>
  <si>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</si>
  <si>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</si>
  <si>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</si>
  <si>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</si>
  <si>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</si>
  <si>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</si>
  <si>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</si>
  <si>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</si>
  <si>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</si>
  <si>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</si>
  <si>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</si>
  <si>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</si>
  <si>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</si>
  <si>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</si>
  <si>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</si>
  <si>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</si>
  <si>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</si>
  <si>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</rP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</si>
  <si>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10</t>
  </si>
  <si>
    <r>
      <rPr>
        <b/>
        <sz val="12"/>
        <rFont val="Times New Roman"/>
        <family val="1"/>
      </rP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</si>
  <si>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11</t>
  </si>
  <si>
    <r>
      <rPr>
        <b/>
        <sz val="12"/>
        <rFont val="Times New Roman"/>
        <family val="1"/>
      </rP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</si>
  <si>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t>12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</si>
  <si>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</si>
  <si>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t>13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</si>
  <si>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</si>
  <si>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t>14</t>
  </si>
  <si>
    <r>
      <rPr>
        <b/>
        <sz val="12"/>
        <rFont val="Times New Roman"/>
        <family val="1"/>
      </rP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</si>
  <si>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</si>
  <si>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</si>
  <si>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</si>
  <si>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</si>
  <si>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</si>
  <si>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</si>
  <si>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</si>
  <si>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</si>
  <si>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</si>
  <si>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</si>
  <si>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</si>
  <si>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</si>
  <si>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</si>
  <si>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</si>
  <si>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</si>
  <si>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</si>
  <si>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</si>
  <si>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</si>
  <si>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</si>
  <si>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</si>
  <si>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</si>
  <si>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</si>
  <si>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</si>
  <si>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</si>
  <si>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</si>
  <si>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</si>
  <si>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(подпись)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</si>
  <si>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</si>
  <si>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</si>
  <si>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</si>
  <si>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Т.П. Коробова</t>
  </si>
  <si>
    <t>исп.: Н.П.Черных</t>
  </si>
  <si>
    <t>тел.: (886157) 74-4-80</t>
  </si>
  <si>
    <t>Снижение числа индивидуальных предпринимателей</t>
  </si>
  <si>
    <t>Снижение числа всех хозяйствующих субъектов</t>
  </si>
  <si>
    <t xml:space="preserve">Снижение численности занятых в экономике </t>
  </si>
  <si>
    <t xml:space="preserve">Снижение среднесписочной численности всех предприятий </t>
  </si>
  <si>
    <t xml:space="preserve">Снижение численности постоянного населения </t>
  </si>
  <si>
    <t xml:space="preserve">Снижение оборота юридических лиц </t>
  </si>
  <si>
    <t xml:space="preserve">Снижение оборота ИП </t>
  </si>
  <si>
    <t xml:space="preserve">Снижение объема инвестиций у юридических лиц </t>
  </si>
  <si>
    <t xml:space="preserve">Снижение оборота юр лиц </t>
  </si>
  <si>
    <t>Увеличение объема расходов бюджета муниципального образования</t>
  </si>
  <si>
    <t>Первый заместитель главы муниципального образования Выселковский район</t>
  </si>
  <si>
    <t>Поздравление предпринимателей ко Дню работника бытового обслуживания,  ко Дню работников торговлии, оказание услуг Центром поддержки предпринимательства. изготовление информационных, нормативных и справочных материалов,проведение обучающего семинара.</t>
  </si>
  <si>
    <t xml:space="preserve">Снижение численности занятых у индивидуальных предпринимателей </t>
  </si>
  <si>
    <t xml:space="preserve">Снижение оборота средних прпедприятий </t>
  </si>
  <si>
    <t>Динамика развития малого и среднего предпринимательства в Выселковском районе по итогам 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</si>
</sst>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%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 vertical="top" wrapText="1"/>
      <protection/>
    </xf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vertical="top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wrapText="1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 vertical="center"/>
      <protection/>
    </xf>
    <xf numFmtId="10" fontId="9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" fontId="11" fillId="0" borderId="10" xfId="0" applyNumberFormat="1" applyFont="1" applyBorder="1" applyAlignment="1" applyProtection="1">
      <alignment horizontal="left" vertical="top" wrapText="1" indent="12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left" vertical="top" wrapText="1" indent="15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 applyProtection="1">
      <alignment horizontal="center" vertical="center"/>
      <protection/>
    </xf>
    <xf numFmtId="165" fontId="9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left" wrapText="1" indent="12"/>
      <protection/>
    </xf>
    <xf numFmtId="165" fontId="13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64" fontId="12" fillId="0" borderId="10" xfId="0" applyNumberFormat="1" applyFont="1" applyBorder="1" applyAlignment="1" applyProtection="1">
      <alignment horizontal="center" vertical="center"/>
      <protection/>
    </xf>
    <xf numFmtId="165" fontId="13" fillId="0" borderId="10" xfId="0" applyNumberFormat="1" applyFont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wrapText="1" indent="12"/>
      <protection/>
    </xf>
    <xf numFmtId="0" fontId="6" fillId="0" borderId="10" xfId="0" applyFont="1" applyBorder="1" applyAlignment="1" applyProtection="1">
      <alignment horizontal="left" wrapText="1" indent="15"/>
      <protection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wrapText="1"/>
    </xf>
    <xf numFmtId="1" fontId="7" fillId="0" borderId="0" xfId="0" applyNumberFormat="1" applyFont="1" applyAlignment="1" applyProtection="1">
      <alignment horizontal="left" vertical="top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167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7" fillId="0" borderId="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="75" zoomScaleSheetLayoutView="75" workbookViewId="0" topLeftCell="A1">
      <selection activeCell="B5" sqref="B5:F5"/>
    </sheetView>
  </sheetViews>
  <sheetFormatPr defaultColWidth="9.140625" defaultRowHeight="12"/>
  <cols>
    <col min="1" max="1" width="8.00390625" style="0" customWidth="1" collapsed="1"/>
    <col min="2" max="2" width="86.421875" style="0" customWidth="1" collapsed="1"/>
    <col min="3" max="3" width="10.7109375" style="0" customWidth="1" collapsed="1"/>
    <col min="4" max="5" width="22.421875" style="0" customWidth="1" collapsed="1"/>
    <col min="6" max="7" width="17.8515625" style="0" customWidth="1" collapsed="1"/>
    <col min="8" max="8" width="54.140625" style="0" customWidth="1" collapsed="1"/>
    <col min="9" max="9" width="16.421875" style="0" customWidth="1" collapsed="1"/>
    <col min="10" max="13" width="14.421875" style="0" customWidth="1" collapsed="1"/>
    <col min="14" max="16384" width="16.421875" style="0" customWidth="1" collapsed="1"/>
  </cols>
  <sheetData>
    <row r="1" spans="2:7" ht="45.75" customHeight="1">
      <c r="B1" s="7"/>
      <c r="C1" s="8"/>
      <c r="D1" s="7"/>
      <c r="E1" s="61"/>
      <c r="F1" s="61"/>
      <c r="G1" s="6"/>
    </row>
    <row r="2" spans="2:7" ht="12">
      <c r="B2" s="7"/>
      <c r="C2" s="7"/>
      <c r="D2" s="7"/>
      <c r="E2" s="7"/>
      <c r="F2" s="9" t="s">
        <v>0</v>
      </c>
      <c r="G2" s="9" t="s">
        <v>0</v>
      </c>
    </row>
    <row r="3" spans="2:7" ht="15.75">
      <c r="B3" s="62"/>
      <c r="C3" s="62"/>
      <c r="D3" s="62"/>
      <c r="E3" s="62"/>
      <c r="F3" s="62"/>
      <c r="G3" s="5"/>
    </row>
    <row r="4" spans="2:11" ht="45.75" customHeight="1">
      <c r="B4" s="63" t="s">
        <v>114</v>
      </c>
      <c r="C4" s="63"/>
      <c r="D4" s="63"/>
      <c r="E4" s="63"/>
      <c r="F4" s="63"/>
      <c r="G4" s="4"/>
      <c r="K4" s="10"/>
    </row>
    <row r="5" spans="2:13" ht="15" customHeight="1">
      <c r="B5" s="64"/>
      <c r="C5" s="64"/>
      <c r="D5" s="64"/>
      <c r="E5" s="64"/>
      <c r="F5" s="64"/>
      <c r="G5" s="3"/>
      <c r="J5" s="59" t="s">
        <v>1</v>
      </c>
      <c r="K5" s="59"/>
      <c r="L5" s="59" t="s">
        <v>2</v>
      </c>
      <c r="M5" s="59"/>
    </row>
    <row r="6" spans="1:13" ht="47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J6" s="2" t="s">
        <v>11</v>
      </c>
      <c r="K6" s="2" t="s">
        <v>12</v>
      </c>
      <c r="L6" s="2" t="s">
        <v>11</v>
      </c>
      <c r="M6" s="2" t="s">
        <v>12</v>
      </c>
    </row>
    <row r="7" spans="1:13" ht="18.75">
      <c r="A7" s="12">
        <v>1</v>
      </c>
      <c r="B7" s="13" t="s">
        <v>13</v>
      </c>
      <c r="C7" s="11" t="s">
        <v>14</v>
      </c>
      <c r="D7" s="14">
        <f>D8+D11</f>
        <v>1856</v>
      </c>
      <c r="E7" s="14">
        <f>E8+E11</f>
        <v>1865</v>
      </c>
      <c r="F7" s="15">
        <f aca="true" t="shared" si="0" ref="F7:F38">D7-E7</f>
        <v>-9</v>
      </c>
      <c r="G7" s="54">
        <f aca="true" t="shared" si="1" ref="G7:G38">D7/E7-1</f>
        <v>-0.004825737265415575</v>
      </c>
      <c r="H7" s="17"/>
      <c r="J7" s="18"/>
      <c r="K7" s="18"/>
      <c r="L7" s="18"/>
      <c r="M7" s="18"/>
    </row>
    <row r="8" spans="1:13" ht="19.5">
      <c r="A8" s="12" t="s">
        <v>15</v>
      </c>
      <c r="B8" s="19" t="s">
        <v>16</v>
      </c>
      <c r="C8" s="20" t="s">
        <v>14</v>
      </c>
      <c r="D8" s="21">
        <f>D9+D10</f>
        <v>2</v>
      </c>
      <c r="E8" s="21">
        <f>E9+E10</f>
        <v>2</v>
      </c>
      <c r="F8" s="15">
        <f t="shared" si="0"/>
        <v>0</v>
      </c>
      <c r="G8" s="16">
        <f t="shared" si="1"/>
        <v>0</v>
      </c>
      <c r="H8" s="17"/>
      <c r="J8" s="18"/>
      <c r="K8" s="18"/>
      <c r="L8" s="18"/>
      <c r="M8" s="18"/>
    </row>
    <row r="9" spans="1:13" ht="18.75">
      <c r="A9" s="12" t="s">
        <v>17</v>
      </c>
      <c r="B9" s="22" t="s">
        <v>18</v>
      </c>
      <c r="C9" s="23" t="s">
        <v>14</v>
      </c>
      <c r="D9" s="24">
        <v>2</v>
      </c>
      <c r="E9" s="24">
        <v>2</v>
      </c>
      <c r="F9" s="15">
        <f t="shared" si="0"/>
        <v>0</v>
      </c>
      <c r="G9" s="16">
        <f t="shared" si="1"/>
        <v>0</v>
      </c>
      <c r="H9" s="17"/>
      <c r="J9" s="18">
        <v>2</v>
      </c>
      <c r="K9" s="18">
        <v>2</v>
      </c>
      <c r="L9" s="18">
        <f>D9-J9</f>
        <v>0</v>
      </c>
      <c r="M9" s="18">
        <f>E9-K9</f>
        <v>0</v>
      </c>
    </row>
    <row r="10" spans="1:13" ht="18.75">
      <c r="A10" s="12" t="s">
        <v>19</v>
      </c>
      <c r="B10" s="22" t="s">
        <v>20</v>
      </c>
      <c r="C10" s="23" t="s">
        <v>14</v>
      </c>
      <c r="D10" s="24">
        <v>0</v>
      </c>
      <c r="E10" s="24">
        <v>0</v>
      </c>
      <c r="F10" s="15">
        <f t="shared" si="0"/>
        <v>0</v>
      </c>
      <c r="G10" s="16" t="e">
        <f t="shared" si="1"/>
        <v>#DIV/0!</v>
      </c>
      <c r="H10" s="17"/>
      <c r="J10" s="18">
        <v>0</v>
      </c>
      <c r="K10" s="18">
        <v>0</v>
      </c>
      <c r="L10" s="18">
        <f>D10-J10</f>
        <v>0</v>
      </c>
      <c r="M10" s="18">
        <f>E10-K10</f>
        <v>0</v>
      </c>
    </row>
    <row r="11" spans="1:13" ht="17.25" customHeight="1">
      <c r="A11" s="12" t="s">
        <v>21</v>
      </c>
      <c r="B11" s="19" t="s">
        <v>22</v>
      </c>
      <c r="C11" s="20" t="s">
        <v>14</v>
      </c>
      <c r="D11" s="25">
        <f>D12+D13</f>
        <v>1854</v>
      </c>
      <c r="E11" s="25">
        <f>E12+E13</f>
        <v>1863</v>
      </c>
      <c r="F11" s="15">
        <f t="shared" si="0"/>
        <v>-9</v>
      </c>
      <c r="G11" s="54">
        <f t="shared" si="1"/>
        <v>-0.004830917874396157</v>
      </c>
      <c r="H11" s="17"/>
      <c r="J11" s="18"/>
      <c r="K11" s="18"/>
      <c r="L11" s="18"/>
      <c r="M11" s="18"/>
    </row>
    <row r="12" spans="1:13" ht="18.75">
      <c r="A12" s="12" t="s">
        <v>23</v>
      </c>
      <c r="B12" s="22" t="s">
        <v>18</v>
      </c>
      <c r="C12" s="23" t="s">
        <v>14</v>
      </c>
      <c r="D12" s="24">
        <v>135</v>
      </c>
      <c r="E12" s="24">
        <v>134</v>
      </c>
      <c r="F12" s="15">
        <f t="shared" si="0"/>
        <v>1</v>
      </c>
      <c r="G12" s="54">
        <f t="shared" si="1"/>
        <v>0.00746268656716409</v>
      </c>
      <c r="H12" s="17"/>
      <c r="J12" s="18">
        <v>137</v>
      </c>
      <c r="K12" s="18">
        <v>132</v>
      </c>
      <c r="L12" s="18">
        <f>D12-J12</f>
        <v>-2</v>
      </c>
      <c r="M12" s="18">
        <f>E12-K12</f>
        <v>2</v>
      </c>
    </row>
    <row r="13" spans="1:13" ht="18.75">
      <c r="A13" s="12" t="s">
        <v>24</v>
      </c>
      <c r="B13" s="22" t="s">
        <v>20</v>
      </c>
      <c r="C13" s="23" t="s">
        <v>14</v>
      </c>
      <c r="D13" s="24">
        <v>1719</v>
      </c>
      <c r="E13" s="24">
        <v>1729</v>
      </c>
      <c r="F13" s="15">
        <f t="shared" si="0"/>
        <v>-10</v>
      </c>
      <c r="G13" s="54">
        <f t="shared" si="1"/>
        <v>-0.005783689994216301</v>
      </c>
      <c r="H13" s="58" t="s">
        <v>100</v>
      </c>
      <c r="J13" s="18">
        <v>1837</v>
      </c>
      <c r="K13" s="18">
        <v>1710</v>
      </c>
      <c r="L13" s="18">
        <f>D13-J13</f>
        <v>-118</v>
      </c>
      <c r="M13" s="18">
        <f>E13-K13</f>
        <v>19</v>
      </c>
    </row>
    <row r="14" spans="1:13" ht="31.5">
      <c r="A14" s="12" t="s">
        <v>25</v>
      </c>
      <c r="B14" s="13" t="s">
        <v>26</v>
      </c>
      <c r="C14" s="11" t="s">
        <v>27</v>
      </c>
      <c r="D14" s="26">
        <f>D7/D19*100</f>
        <v>82.4888888888889</v>
      </c>
      <c r="E14" s="26">
        <f>E7/E19*100</f>
        <v>74.98994772818656</v>
      </c>
      <c r="F14" s="15">
        <f t="shared" si="0"/>
        <v>7.49894116070233</v>
      </c>
      <c r="G14" s="54">
        <f t="shared" si="1"/>
        <v>0.09999928507596079</v>
      </c>
      <c r="H14" s="17"/>
      <c r="J14" s="18"/>
      <c r="K14" s="18"/>
      <c r="L14" s="18"/>
      <c r="M14" s="18"/>
    </row>
    <row r="15" spans="1:13" ht="19.5" customHeight="1">
      <c r="A15" s="12" t="s">
        <v>28</v>
      </c>
      <c r="B15" s="27" t="s">
        <v>29</v>
      </c>
      <c r="C15" s="23" t="s">
        <v>27</v>
      </c>
      <c r="D15" s="28">
        <f>D8/D19*100</f>
        <v>0.08888888888888889</v>
      </c>
      <c r="E15" s="28">
        <f>E8/E19*100</f>
        <v>0.08041817450743868</v>
      </c>
      <c r="F15" s="15">
        <f t="shared" si="0"/>
        <v>0.008470714381450209</v>
      </c>
      <c r="G15" s="54">
        <f t="shared" si="1"/>
        <v>0.10533333333333328</v>
      </c>
      <c r="H15" s="17"/>
      <c r="J15" s="18"/>
      <c r="K15" s="18"/>
      <c r="L15" s="18"/>
      <c r="M15" s="18"/>
    </row>
    <row r="16" spans="1:13" ht="18.75">
      <c r="A16" s="12" t="s">
        <v>30</v>
      </c>
      <c r="B16" s="27" t="s">
        <v>31</v>
      </c>
      <c r="C16" s="23" t="s">
        <v>27</v>
      </c>
      <c r="D16" s="28">
        <f>D11/D19*100</f>
        <v>82.39999999999999</v>
      </c>
      <c r="E16" s="28">
        <f>E11/E19*100</f>
        <v>74.90952955367914</v>
      </c>
      <c r="F16" s="15">
        <f t="shared" si="0"/>
        <v>7.490470446320856</v>
      </c>
      <c r="G16" s="54">
        <f t="shared" si="1"/>
        <v>0.09999355877616734</v>
      </c>
      <c r="H16" s="17"/>
      <c r="J16" s="18"/>
      <c r="K16" s="18"/>
      <c r="L16" s="18"/>
      <c r="M16" s="18"/>
    </row>
    <row r="17" spans="1:13" ht="31.5">
      <c r="A17" s="12" t="s">
        <v>32</v>
      </c>
      <c r="B17" s="13" t="s">
        <v>33</v>
      </c>
      <c r="C17" s="11" t="s">
        <v>14</v>
      </c>
      <c r="D17" s="55">
        <f>D7/D36*10000</f>
        <v>322.63672078712233</v>
      </c>
      <c r="E17" s="55">
        <f>E7/E36*10000</f>
        <v>323.10597529495334</v>
      </c>
      <c r="F17" s="15">
        <f t="shared" si="0"/>
        <v>-0.4692545078310104</v>
      </c>
      <c r="G17" s="54">
        <f t="shared" si="1"/>
        <v>-0.0014523238309123165</v>
      </c>
      <c r="H17" s="17"/>
      <c r="J17" s="18"/>
      <c r="K17" s="18"/>
      <c r="L17" s="18"/>
      <c r="M17" s="18"/>
    </row>
    <row r="18" spans="1:13" ht="31.5">
      <c r="A18" s="12" t="s">
        <v>34</v>
      </c>
      <c r="B18" s="13" t="s">
        <v>35</v>
      </c>
      <c r="C18" s="11" t="s">
        <v>14</v>
      </c>
      <c r="D18" s="55">
        <f>D7/D36*1000</f>
        <v>32.26367207871223</v>
      </c>
      <c r="E18" s="55">
        <f>E7/E36*1000</f>
        <v>32.31059752949533</v>
      </c>
      <c r="F18" s="14">
        <f t="shared" si="0"/>
        <v>-0.04692545078309962</v>
      </c>
      <c r="G18" s="54">
        <f t="shared" si="1"/>
        <v>-0.0014523238309122055</v>
      </c>
      <c r="H18" s="17"/>
      <c r="J18" s="18"/>
      <c r="K18" s="18"/>
      <c r="L18" s="18"/>
      <c r="M18" s="18"/>
    </row>
    <row r="19" spans="1:13" ht="31.5">
      <c r="A19" s="12" t="s">
        <v>36</v>
      </c>
      <c r="B19" s="13" t="s">
        <v>37</v>
      </c>
      <c r="C19" s="11" t="s">
        <v>14</v>
      </c>
      <c r="D19" s="24">
        <v>2250</v>
      </c>
      <c r="E19" s="24">
        <v>2487</v>
      </c>
      <c r="F19" s="15">
        <f t="shared" si="0"/>
        <v>-237</v>
      </c>
      <c r="G19" s="54">
        <f t="shared" si="1"/>
        <v>-0.09529553679131486</v>
      </c>
      <c r="H19" s="58" t="s">
        <v>101</v>
      </c>
      <c r="J19" s="18">
        <v>2288</v>
      </c>
      <c r="K19" s="18">
        <v>2156</v>
      </c>
      <c r="L19" s="18">
        <f>D19-J19</f>
        <v>-38</v>
      </c>
      <c r="M19" s="18">
        <f>E19-K19</f>
        <v>331</v>
      </c>
    </row>
    <row r="20" spans="1:13" ht="31.5">
      <c r="A20" s="12" t="s">
        <v>38</v>
      </c>
      <c r="B20" s="29" t="s">
        <v>39</v>
      </c>
      <c r="C20" s="11" t="s">
        <v>40</v>
      </c>
      <c r="D20" s="14">
        <f>D10+D13+D21+D24</f>
        <v>3854</v>
      </c>
      <c r="E20" s="14">
        <f>E10+E13+E21+E24</f>
        <v>3875</v>
      </c>
      <c r="F20" s="15">
        <f t="shared" si="0"/>
        <v>-21</v>
      </c>
      <c r="G20" s="54">
        <f t="shared" si="1"/>
        <v>-0.0054193548387097</v>
      </c>
      <c r="H20" s="17"/>
      <c r="J20" s="18"/>
      <c r="K20" s="18"/>
      <c r="L20" s="18"/>
      <c r="M20" s="18"/>
    </row>
    <row r="21" spans="1:13" ht="19.5">
      <c r="A21" s="12" t="s">
        <v>41</v>
      </c>
      <c r="B21" s="19" t="s">
        <v>16</v>
      </c>
      <c r="C21" s="20" t="s">
        <v>40</v>
      </c>
      <c r="D21" s="25">
        <f>D22+D23</f>
        <v>292</v>
      </c>
      <c r="E21" s="25">
        <f>E22+E23</f>
        <v>289</v>
      </c>
      <c r="F21" s="15">
        <f t="shared" si="0"/>
        <v>3</v>
      </c>
      <c r="G21" s="54">
        <f t="shared" si="1"/>
        <v>0.01038062283737018</v>
      </c>
      <c r="H21" s="17"/>
      <c r="J21" s="18"/>
      <c r="K21" s="18"/>
      <c r="L21" s="18"/>
      <c r="M21" s="18"/>
    </row>
    <row r="22" spans="1:13" ht="18.75">
      <c r="A22" s="12" t="s">
        <v>42</v>
      </c>
      <c r="B22" s="22" t="s">
        <v>18</v>
      </c>
      <c r="C22" s="23" t="s">
        <v>40</v>
      </c>
      <c r="D22" s="24">
        <v>292</v>
      </c>
      <c r="E22" s="24">
        <v>289</v>
      </c>
      <c r="F22" s="15">
        <f t="shared" si="0"/>
        <v>3</v>
      </c>
      <c r="G22" s="54">
        <f t="shared" si="1"/>
        <v>0.01038062283737018</v>
      </c>
      <c r="H22" s="17"/>
      <c r="J22" s="18">
        <v>243</v>
      </c>
      <c r="K22" s="18">
        <v>242</v>
      </c>
      <c r="L22" s="18">
        <f>D22-J22</f>
        <v>49</v>
      </c>
      <c r="M22" s="18">
        <f>E22-K22</f>
        <v>47</v>
      </c>
    </row>
    <row r="23" spans="1:13" ht="18.75">
      <c r="A23" s="12" t="s">
        <v>43</v>
      </c>
      <c r="B23" s="22" t="s">
        <v>20</v>
      </c>
      <c r="C23" s="23" t="s">
        <v>40</v>
      </c>
      <c r="D23" s="24">
        <v>0</v>
      </c>
      <c r="E23" s="24">
        <v>0</v>
      </c>
      <c r="F23" s="15">
        <f t="shared" si="0"/>
        <v>0</v>
      </c>
      <c r="G23" s="54" t="e">
        <f t="shared" si="1"/>
        <v>#DIV/0!</v>
      </c>
      <c r="H23" s="17"/>
      <c r="J23" s="18">
        <v>0</v>
      </c>
      <c r="K23" s="18">
        <v>0</v>
      </c>
      <c r="L23" s="18">
        <f>D23-J23</f>
        <v>0</v>
      </c>
      <c r="M23" s="18">
        <f>E23-K23</f>
        <v>0</v>
      </c>
    </row>
    <row r="24" spans="1:13" ht="17.25" customHeight="1">
      <c r="A24" s="12" t="s">
        <v>44</v>
      </c>
      <c r="B24" s="19" t="s">
        <v>22</v>
      </c>
      <c r="C24" s="20" t="s">
        <v>40</v>
      </c>
      <c r="D24" s="25">
        <f>D25+D26</f>
        <v>1843</v>
      </c>
      <c r="E24" s="25">
        <f>E25+E26</f>
        <v>1857</v>
      </c>
      <c r="F24" s="15">
        <f t="shared" si="0"/>
        <v>-14</v>
      </c>
      <c r="G24" s="54">
        <f t="shared" si="1"/>
        <v>-0.007539041464728058</v>
      </c>
      <c r="H24" s="17"/>
      <c r="J24" s="18"/>
      <c r="K24" s="18"/>
      <c r="L24" s="18"/>
      <c r="M24" s="18"/>
    </row>
    <row r="25" spans="1:13" ht="18.75">
      <c r="A25" s="12" t="s">
        <v>45</v>
      </c>
      <c r="B25" s="22" t="s">
        <v>18</v>
      </c>
      <c r="C25" s="23" t="s">
        <v>40</v>
      </c>
      <c r="D25" s="24">
        <v>1031</v>
      </c>
      <c r="E25" s="24">
        <v>1031</v>
      </c>
      <c r="F25" s="15">
        <f t="shared" si="0"/>
        <v>0</v>
      </c>
      <c r="G25" s="54">
        <f t="shared" si="1"/>
        <v>0</v>
      </c>
      <c r="J25" s="18">
        <v>1036</v>
      </c>
      <c r="K25" s="18">
        <v>1034</v>
      </c>
      <c r="L25" s="18">
        <f>D25-J25</f>
        <v>-5</v>
      </c>
      <c r="M25" s="18">
        <f>E25-K25</f>
        <v>-3</v>
      </c>
    </row>
    <row r="26" spans="1:13" ht="26.25" customHeight="1">
      <c r="A26" s="12" t="s">
        <v>46</v>
      </c>
      <c r="B26" s="22" t="s">
        <v>20</v>
      </c>
      <c r="C26" s="23" t="s">
        <v>40</v>
      </c>
      <c r="D26" s="24">
        <v>812</v>
      </c>
      <c r="E26" s="24">
        <v>826</v>
      </c>
      <c r="F26" s="15">
        <f t="shared" si="0"/>
        <v>-14</v>
      </c>
      <c r="G26" s="54">
        <f t="shared" si="1"/>
        <v>-0.016949152542372836</v>
      </c>
      <c r="H26" s="58" t="s">
        <v>112</v>
      </c>
      <c r="J26" s="18">
        <v>879</v>
      </c>
      <c r="K26" s="18">
        <v>876</v>
      </c>
      <c r="L26" s="18">
        <f>D26-J26</f>
        <v>-67</v>
      </c>
      <c r="M26" s="18">
        <f>E26-K26</f>
        <v>-50</v>
      </c>
    </row>
    <row r="27" spans="1:13" ht="47.25">
      <c r="A27" s="12" t="s">
        <v>47</v>
      </c>
      <c r="B27" s="13" t="s">
        <v>48</v>
      </c>
      <c r="C27" s="11" t="s">
        <v>27</v>
      </c>
      <c r="D27" s="26">
        <f>D20/D30*100</f>
        <v>14.122389153536094</v>
      </c>
      <c r="E27" s="26">
        <f>E20/E30*100</f>
        <v>13.933836749370728</v>
      </c>
      <c r="F27" s="15">
        <f t="shared" si="0"/>
        <v>0.18855240416536567</v>
      </c>
      <c r="G27" s="54">
        <f t="shared" si="1"/>
        <v>0.013531980283455036</v>
      </c>
      <c r="H27" s="17"/>
      <c r="J27" s="18"/>
      <c r="K27" s="18"/>
      <c r="L27" s="18"/>
      <c r="M27" s="18"/>
    </row>
    <row r="28" spans="1:13" ht="31.5">
      <c r="A28" s="12" t="s">
        <v>49</v>
      </c>
      <c r="B28" s="27" t="s">
        <v>50</v>
      </c>
      <c r="C28" s="23" t="s">
        <v>27</v>
      </c>
      <c r="D28" s="28">
        <f>(D21+D10)/D30*100</f>
        <v>1.069989006962257</v>
      </c>
      <c r="E28" s="28">
        <f>(E21+E10)/E30*100</f>
        <v>1.0391945343401654</v>
      </c>
      <c r="F28" s="15">
        <f t="shared" si="0"/>
        <v>0.030794472622091673</v>
      </c>
      <c r="G28" s="54">
        <f t="shared" si="1"/>
        <v>0.029633020194476556</v>
      </c>
      <c r="H28" s="17"/>
      <c r="J28" s="18"/>
      <c r="K28" s="18"/>
      <c r="L28" s="18"/>
      <c r="M28" s="18"/>
    </row>
    <row r="29" spans="1:13" ht="31.5">
      <c r="A29" s="12" t="s">
        <v>51</v>
      </c>
      <c r="B29" s="27" t="s">
        <v>52</v>
      </c>
      <c r="C29" s="23" t="s">
        <v>27</v>
      </c>
      <c r="D29" s="28">
        <f>(D13+D24)/D30*100</f>
        <v>13.052400146573836</v>
      </c>
      <c r="E29" s="28">
        <f>(E13+E24)/E30*100</f>
        <v>12.894642215030563</v>
      </c>
      <c r="F29" s="15">
        <f t="shared" si="0"/>
        <v>0.1577579315432729</v>
      </c>
      <c r="G29" s="54">
        <f t="shared" si="1"/>
        <v>0.012234378349744723</v>
      </c>
      <c r="H29" s="17"/>
      <c r="J29" s="18"/>
      <c r="K29" s="18"/>
      <c r="L29" s="18"/>
      <c r="M29" s="18"/>
    </row>
    <row r="30" spans="1:13" ht="31.5">
      <c r="A30" s="12" t="s">
        <v>53</v>
      </c>
      <c r="B30" s="30" t="s">
        <v>54</v>
      </c>
      <c r="C30" s="11" t="s">
        <v>40</v>
      </c>
      <c r="D30" s="24">
        <v>27290</v>
      </c>
      <c r="E30" s="24">
        <v>27810</v>
      </c>
      <c r="F30" s="15">
        <f t="shared" si="0"/>
        <v>-520</v>
      </c>
      <c r="G30" s="54">
        <f t="shared" si="1"/>
        <v>-0.018698309960445858</v>
      </c>
      <c r="H30" s="58" t="s">
        <v>102</v>
      </c>
      <c r="J30" s="18">
        <v>27437</v>
      </c>
      <c r="K30" s="18">
        <v>27112</v>
      </c>
      <c r="L30" s="18">
        <f>D30-J30</f>
        <v>-147</v>
      </c>
      <c r="M30" s="18">
        <f>E30-K30</f>
        <v>698</v>
      </c>
    </row>
    <row r="31" spans="1:13" ht="72.75" customHeight="1">
      <c r="A31" s="12" t="s">
        <v>55</v>
      </c>
      <c r="B31" s="30" t="s">
        <v>56</v>
      </c>
      <c r="C31" s="11" t="s">
        <v>27</v>
      </c>
      <c r="D31" s="15">
        <f>(D33+D34)/D35*100</f>
        <v>6.910420475319927</v>
      </c>
      <c r="E31" s="15">
        <f>(E33+E34)/E35*100</f>
        <v>6.873925949070457</v>
      </c>
      <c r="F31" s="15">
        <f t="shared" si="0"/>
        <v>0.03649452624947003</v>
      </c>
      <c r="G31" s="54">
        <f t="shared" si="1"/>
        <v>0.005309124148246802</v>
      </c>
      <c r="H31" s="17"/>
      <c r="J31" s="18"/>
      <c r="K31" s="18"/>
      <c r="L31" s="18"/>
      <c r="M31" s="18"/>
    </row>
    <row r="32" spans="1:13" ht="63">
      <c r="A32" s="12" t="s">
        <v>57</v>
      </c>
      <c r="B32" s="30" t="s">
        <v>58</v>
      </c>
      <c r="C32" s="11" t="s">
        <v>27</v>
      </c>
      <c r="D32" s="15">
        <f>D34/D35*100</f>
        <v>5.385218072603813</v>
      </c>
      <c r="E32" s="15">
        <f>E34/E35*100</f>
        <v>5.368952767796698</v>
      </c>
      <c r="F32" s="15">
        <f t="shared" si="0"/>
        <v>0.01626530480711441</v>
      </c>
      <c r="G32" s="54">
        <f t="shared" si="1"/>
        <v>0.003029511621833292</v>
      </c>
      <c r="H32" s="17"/>
      <c r="J32" s="18"/>
      <c r="K32" s="18"/>
      <c r="L32" s="18"/>
      <c r="M32" s="18"/>
    </row>
    <row r="33" spans="1:13" ht="31.5">
      <c r="A33" s="12" t="s">
        <v>59</v>
      </c>
      <c r="B33" s="30" t="s">
        <v>60</v>
      </c>
      <c r="C33" s="23" t="s">
        <v>40</v>
      </c>
      <c r="D33" s="24">
        <v>292</v>
      </c>
      <c r="E33" s="24">
        <v>289</v>
      </c>
      <c r="F33" s="15">
        <f t="shared" si="0"/>
        <v>3</v>
      </c>
      <c r="G33" s="54">
        <f t="shared" si="1"/>
        <v>0.01038062283737018</v>
      </c>
      <c r="H33" s="17"/>
      <c r="J33" s="18">
        <v>243</v>
      </c>
      <c r="K33" s="18">
        <v>242</v>
      </c>
      <c r="L33" s="18">
        <f aca="true" t="shared" si="2" ref="L33:M36">D33-J33</f>
        <v>49</v>
      </c>
      <c r="M33" s="18">
        <f t="shared" si="2"/>
        <v>47</v>
      </c>
    </row>
    <row r="34" spans="1:13" ht="31.5">
      <c r="A34" s="12" t="s">
        <v>61</v>
      </c>
      <c r="B34" s="30" t="s">
        <v>62</v>
      </c>
      <c r="C34" s="23" t="s">
        <v>40</v>
      </c>
      <c r="D34" s="24">
        <v>1031</v>
      </c>
      <c r="E34" s="24">
        <v>1031</v>
      </c>
      <c r="F34" s="15">
        <f t="shared" si="0"/>
        <v>0</v>
      </c>
      <c r="G34" s="54">
        <f t="shared" si="1"/>
        <v>0</v>
      </c>
      <c r="H34" s="58"/>
      <c r="J34" s="18">
        <v>1036</v>
      </c>
      <c r="K34" s="18">
        <v>1034</v>
      </c>
      <c r="L34" s="18">
        <f t="shared" si="2"/>
        <v>-5</v>
      </c>
      <c r="M34" s="18">
        <f t="shared" si="2"/>
        <v>-3</v>
      </c>
    </row>
    <row r="35" spans="1:13" ht="31.5">
      <c r="A35" s="12" t="s">
        <v>63</v>
      </c>
      <c r="B35" s="30" t="s">
        <v>64</v>
      </c>
      <c r="C35" s="23" t="s">
        <v>40</v>
      </c>
      <c r="D35" s="24">
        <v>19145</v>
      </c>
      <c r="E35" s="24">
        <v>19203</v>
      </c>
      <c r="F35" s="15">
        <f t="shared" si="0"/>
        <v>-58</v>
      </c>
      <c r="G35" s="54">
        <f t="shared" si="1"/>
        <v>-0.0030203614018643465</v>
      </c>
      <c r="H35" s="58" t="s">
        <v>103</v>
      </c>
      <c r="J35" s="18">
        <v>19582</v>
      </c>
      <c r="K35" s="18">
        <v>19570</v>
      </c>
      <c r="L35" s="18">
        <f t="shared" si="2"/>
        <v>-437</v>
      </c>
      <c r="M35" s="18">
        <f t="shared" si="2"/>
        <v>-367</v>
      </c>
    </row>
    <row r="36" spans="1:13" ht="31.5">
      <c r="A36" s="12" t="s">
        <v>65</v>
      </c>
      <c r="B36" s="30" t="s">
        <v>66</v>
      </c>
      <c r="C36" s="11" t="s">
        <v>40</v>
      </c>
      <c r="D36" s="24">
        <v>57526</v>
      </c>
      <c r="E36" s="24">
        <v>57721</v>
      </c>
      <c r="F36" s="15">
        <f t="shared" si="0"/>
        <v>-195</v>
      </c>
      <c r="G36" s="54">
        <f t="shared" si="1"/>
        <v>-0.003378319848928446</v>
      </c>
      <c r="H36" s="58" t="s">
        <v>104</v>
      </c>
      <c r="J36" s="18">
        <v>59169</v>
      </c>
      <c r="K36" s="18">
        <v>58966</v>
      </c>
      <c r="L36" s="18">
        <f t="shared" si="2"/>
        <v>-1643</v>
      </c>
      <c r="M36" s="18">
        <f t="shared" si="2"/>
        <v>-1245</v>
      </c>
    </row>
    <row r="37" spans="1:13" ht="18.75">
      <c r="A37" s="12" t="s">
        <v>67</v>
      </c>
      <c r="B37" s="13" t="s">
        <v>68</v>
      </c>
      <c r="C37" s="11" t="s">
        <v>69</v>
      </c>
      <c r="D37" s="15">
        <f>D38+D41</f>
        <v>8091.3</v>
      </c>
      <c r="E37" s="15">
        <f>E38+E41</f>
        <v>8434.9</v>
      </c>
      <c r="F37" s="15">
        <f t="shared" si="0"/>
        <v>-343.59999999999945</v>
      </c>
      <c r="G37" s="54">
        <f t="shared" si="1"/>
        <v>-0.040735515536639344</v>
      </c>
      <c r="H37" s="17"/>
      <c r="J37" s="18"/>
      <c r="K37" s="18"/>
      <c r="L37" s="18"/>
      <c r="M37" s="18"/>
    </row>
    <row r="38" spans="1:13" ht="19.5">
      <c r="A38" s="12" t="s">
        <v>70</v>
      </c>
      <c r="B38" s="19" t="s">
        <v>16</v>
      </c>
      <c r="C38" s="20" t="s">
        <v>69</v>
      </c>
      <c r="D38" s="31">
        <f>D39+D40</f>
        <v>637.7</v>
      </c>
      <c r="E38" s="31">
        <f>E39+E40</f>
        <v>750.8</v>
      </c>
      <c r="F38" s="15">
        <f t="shared" si="0"/>
        <v>-113.09999999999991</v>
      </c>
      <c r="G38" s="54">
        <f t="shared" si="1"/>
        <v>-0.15063931806073505</v>
      </c>
      <c r="H38" s="17"/>
      <c r="J38" s="18"/>
      <c r="K38" s="18"/>
      <c r="L38" s="18"/>
      <c r="M38" s="18"/>
    </row>
    <row r="39" spans="1:13" ht="18.75">
      <c r="A39" s="12" t="s">
        <v>71</v>
      </c>
      <c r="B39" s="22" t="s">
        <v>18</v>
      </c>
      <c r="C39" s="23" t="s">
        <v>69</v>
      </c>
      <c r="D39" s="32">
        <v>637.7</v>
      </c>
      <c r="E39" s="32">
        <v>750.8</v>
      </c>
      <c r="F39" s="15">
        <f aca="true" t="shared" si="3" ref="F39:F54">D39-E39</f>
        <v>-113.09999999999991</v>
      </c>
      <c r="G39" s="54">
        <f aca="true" t="shared" si="4" ref="G39:G54">D39/E39-1</f>
        <v>-0.15063931806073505</v>
      </c>
      <c r="H39" s="58" t="s">
        <v>105</v>
      </c>
      <c r="J39" s="18">
        <v>744.9</v>
      </c>
      <c r="K39" s="18">
        <v>713.8</v>
      </c>
      <c r="L39" s="18">
        <f>D39-J39</f>
        <v>-107.19999999999993</v>
      </c>
      <c r="M39" s="18">
        <f>E39-K39</f>
        <v>37</v>
      </c>
    </row>
    <row r="40" spans="1:13" ht="18.75">
      <c r="A40" s="12" t="s">
        <v>72</v>
      </c>
      <c r="B40" s="22" t="s">
        <v>20</v>
      </c>
      <c r="C40" s="23" t="s">
        <v>69</v>
      </c>
      <c r="D40" s="33">
        <v>0</v>
      </c>
      <c r="E40" s="33">
        <v>0</v>
      </c>
      <c r="F40" s="15">
        <f t="shared" si="3"/>
        <v>0</v>
      </c>
      <c r="G40" s="16" t="e">
        <f t="shared" si="4"/>
        <v>#DIV/0!</v>
      </c>
      <c r="H40" s="17"/>
      <c r="J40" s="18">
        <v>0</v>
      </c>
      <c r="K40" s="18">
        <v>0</v>
      </c>
      <c r="L40" s="18">
        <f>D40-J40</f>
        <v>0</v>
      </c>
      <c r="M40" s="18">
        <f>E40-K40</f>
        <v>0</v>
      </c>
    </row>
    <row r="41" spans="1:13" ht="19.5">
      <c r="A41" s="12" t="s">
        <v>73</v>
      </c>
      <c r="B41" s="19" t="s">
        <v>22</v>
      </c>
      <c r="C41" s="20" t="s">
        <v>69</v>
      </c>
      <c r="D41" s="31">
        <f>D42+D43</f>
        <v>7453.6</v>
      </c>
      <c r="E41" s="31">
        <f>E42+E43</f>
        <v>7684.1</v>
      </c>
      <c r="F41" s="15">
        <f t="shared" si="3"/>
        <v>-230.5</v>
      </c>
      <c r="G41" s="54">
        <f t="shared" si="4"/>
        <v>-0.029997006806262272</v>
      </c>
      <c r="H41" s="58" t="s">
        <v>108</v>
      </c>
      <c r="J41" s="18"/>
      <c r="K41" s="18"/>
      <c r="L41" s="18"/>
      <c r="M41" s="18"/>
    </row>
    <row r="42" spans="1:13" ht="18.75">
      <c r="A42" s="12" t="s">
        <v>74</v>
      </c>
      <c r="B42" s="22" t="s">
        <v>18</v>
      </c>
      <c r="C42" s="23" t="s">
        <v>69</v>
      </c>
      <c r="D42" s="34">
        <v>2763.9</v>
      </c>
      <c r="E42" s="34">
        <v>2849.4</v>
      </c>
      <c r="F42" s="15">
        <f t="shared" si="3"/>
        <v>-85.5</v>
      </c>
      <c r="G42" s="54">
        <f t="shared" si="4"/>
        <v>-0.03000631711939361</v>
      </c>
      <c r="H42" s="58" t="s">
        <v>105</v>
      </c>
      <c r="J42" s="18">
        <v>4719</v>
      </c>
      <c r="K42" s="18">
        <v>4501.4</v>
      </c>
      <c r="L42" s="18">
        <f>D42-J42</f>
        <v>-1955.1</v>
      </c>
      <c r="M42" s="18">
        <f>E42-K42</f>
        <v>-1651.9999999999995</v>
      </c>
    </row>
    <row r="43" spans="1:13" ht="18.75">
      <c r="A43" s="12" t="s">
        <v>75</v>
      </c>
      <c r="B43" s="22" t="s">
        <v>20</v>
      </c>
      <c r="C43" s="23" t="s">
        <v>69</v>
      </c>
      <c r="D43" s="34">
        <v>4689.7</v>
      </c>
      <c r="E43" s="34">
        <v>4834.7</v>
      </c>
      <c r="F43" s="15">
        <f t="shared" si="3"/>
        <v>-145</v>
      </c>
      <c r="G43" s="54">
        <f t="shared" si="4"/>
        <v>-0.029991519639274378</v>
      </c>
      <c r="H43" s="58" t="s">
        <v>106</v>
      </c>
      <c r="J43" s="18">
        <v>3943.3</v>
      </c>
      <c r="K43" s="18">
        <v>3761.5</v>
      </c>
      <c r="L43" s="18">
        <f>D43-J43</f>
        <v>746.3999999999996</v>
      </c>
      <c r="M43" s="18">
        <f>E43-K43</f>
        <v>1073.1999999999998</v>
      </c>
    </row>
    <row r="44" spans="1:13" ht="31.5">
      <c r="A44" s="12" t="s">
        <v>76</v>
      </c>
      <c r="B44" s="13" t="s">
        <v>77</v>
      </c>
      <c r="C44" s="11" t="s">
        <v>69</v>
      </c>
      <c r="D44" s="15">
        <f>D45+D48</f>
        <v>508.5</v>
      </c>
      <c r="E44" s="15">
        <f>E45+E48</f>
        <v>522.3000000000001</v>
      </c>
      <c r="F44" s="15">
        <f t="shared" si="3"/>
        <v>-13.800000000000068</v>
      </c>
      <c r="G44" s="54">
        <f t="shared" si="4"/>
        <v>-0.0264215967834579</v>
      </c>
      <c r="H44" s="17"/>
      <c r="J44" s="18"/>
      <c r="K44" s="18"/>
      <c r="L44" s="18"/>
      <c r="M44" s="18"/>
    </row>
    <row r="45" spans="1:13" ht="19.5" customHeight="1">
      <c r="A45" s="12" t="s">
        <v>78</v>
      </c>
      <c r="B45" s="19" t="s">
        <v>16</v>
      </c>
      <c r="C45" s="20" t="s">
        <v>69</v>
      </c>
      <c r="D45" s="31">
        <f>D46+D47</f>
        <v>20.5</v>
      </c>
      <c r="E45" s="31">
        <f>E46+E47</f>
        <v>36.7</v>
      </c>
      <c r="F45" s="15">
        <f t="shared" si="3"/>
        <v>-16.200000000000003</v>
      </c>
      <c r="G45" s="54">
        <f t="shared" si="4"/>
        <v>-0.4414168937329701</v>
      </c>
      <c r="H45" s="58" t="s">
        <v>113</v>
      </c>
      <c r="J45" s="18"/>
      <c r="K45" s="18"/>
      <c r="L45" s="18"/>
      <c r="M45" s="18"/>
    </row>
    <row r="46" spans="1:13" ht="19.5" customHeight="1">
      <c r="A46" s="12" t="s">
        <v>79</v>
      </c>
      <c r="B46" s="22" t="s">
        <v>18</v>
      </c>
      <c r="C46" s="23" t="s">
        <v>69</v>
      </c>
      <c r="D46" s="34">
        <v>20.5</v>
      </c>
      <c r="E46" s="34">
        <v>36.7</v>
      </c>
      <c r="F46" s="15">
        <f t="shared" si="3"/>
        <v>-16.200000000000003</v>
      </c>
      <c r="G46" s="54">
        <f t="shared" si="4"/>
        <v>-0.4414168937329701</v>
      </c>
      <c r="H46" s="58" t="s">
        <v>107</v>
      </c>
      <c r="J46" s="18">
        <v>18.7</v>
      </c>
      <c r="K46" s="18">
        <v>15.2</v>
      </c>
      <c r="L46" s="18">
        <f>D46-J46</f>
        <v>1.8000000000000007</v>
      </c>
      <c r="M46" s="18">
        <f>E46-K46</f>
        <v>21.500000000000004</v>
      </c>
    </row>
    <row r="47" spans="1:13" ht="18.75">
      <c r="A47" s="12" t="s">
        <v>80</v>
      </c>
      <c r="B47" s="22" t="s">
        <v>20</v>
      </c>
      <c r="C47" s="23" t="s">
        <v>69</v>
      </c>
      <c r="D47" s="34">
        <v>0</v>
      </c>
      <c r="E47" s="34">
        <v>0</v>
      </c>
      <c r="F47" s="15">
        <f t="shared" si="3"/>
        <v>0</v>
      </c>
      <c r="G47" s="54" t="e">
        <f t="shared" si="4"/>
        <v>#DIV/0!</v>
      </c>
      <c r="H47" s="17"/>
      <c r="J47" s="18">
        <v>0</v>
      </c>
      <c r="K47" s="18">
        <v>0</v>
      </c>
      <c r="L47" s="18">
        <f>D47-J47</f>
        <v>0</v>
      </c>
      <c r="M47" s="18">
        <f>E47-K47</f>
        <v>0</v>
      </c>
    </row>
    <row r="48" spans="1:13" ht="19.5">
      <c r="A48" s="12" t="s">
        <v>81</v>
      </c>
      <c r="B48" s="19" t="s">
        <v>22</v>
      </c>
      <c r="C48" s="20" t="s">
        <v>69</v>
      </c>
      <c r="D48" s="31">
        <f>D49+D50</f>
        <v>488</v>
      </c>
      <c r="E48" s="31">
        <f>E49+E50</f>
        <v>485.6</v>
      </c>
      <c r="F48" s="15">
        <f t="shared" si="3"/>
        <v>2.3999999999999773</v>
      </c>
      <c r="G48" s="54">
        <f t="shared" si="4"/>
        <v>0.0049423393739702615</v>
      </c>
      <c r="H48" s="17"/>
      <c r="J48" s="18"/>
      <c r="K48" s="18"/>
      <c r="L48" s="18"/>
      <c r="M48" s="18"/>
    </row>
    <row r="49" spans="1:13" ht="18.75">
      <c r="A49" s="12" t="s">
        <v>82</v>
      </c>
      <c r="B49" s="22" t="s">
        <v>18</v>
      </c>
      <c r="C49" s="23" t="s">
        <v>69</v>
      </c>
      <c r="D49" s="34">
        <v>263.8</v>
      </c>
      <c r="E49" s="34">
        <v>262.5</v>
      </c>
      <c r="F49" s="15">
        <f t="shared" si="3"/>
        <v>1.3000000000000114</v>
      </c>
      <c r="G49" s="54">
        <f t="shared" si="4"/>
        <v>0.004952380952381041</v>
      </c>
      <c r="H49" s="17"/>
      <c r="J49" s="18">
        <v>283.5</v>
      </c>
      <c r="K49" s="18">
        <v>269.6</v>
      </c>
      <c r="L49" s="18">
        <f>D49-J49</f>
        <v>-19.69999999999999</v>
      </c>
      <c r="M49" s="18">
        <f>E49-K49</f>
        <v>-7.100000000000023</v>
      </c>
    </row>
    <row r="50" spans="1:13" ht="18.75">
      <c r="A50" s="12" t="s">
        <v>83</v>
      </c>
      <c r="B50" s="22" t="s">
        <v>20</v>
      </c>
      <c r="C50" s="23" t="s">
        <v>69</v>
      </c>
      <c r="D50" s="34">
        <v>224.2</v>
      </c>
      <c r="E50" s="34">
        <v>223.1</v>
      </c>
      <c r="F50" s="15">
        <f t="shared" si="3"/>
        <v>1.0999999999999943</v>
      </c>
      <c r="G50" s="54">
        <f t="shared" si="4"/>
        <v>0.004930524428507388</v>
      </c>
      <c r="H50" s="17"/>
      <c r="J50" s="18">
        <v>214.4</v>
      </c>
      <c r="K50" s="18">
        <v>206.1</v>
      </c>
      <c r="L50" s="18">
        <f>D50-J50</f>
        <v>9.799999999999983</v>
      </c>
      <c r="M50" s="18">
        <f>E50-K50</f>
        <v>17</v>
      </c>
    </row>
    <row r="51" spans="1:13" ht="31.5">
      <c r="A51" s="12" t="s">
        <v>84</v>
      </c>
      <c r="B51" s="35" t="s">
        <v>85</v>
      </c>
      <c r="C51" s="36" t="s">
        <v>86</v>
      </c>
      <c r="D51" s="56">
        <v>1381912239.05</v>
      </c>
      <c r="E51" s="56">
        <v>1295871446.36</v>
      </c>
      <c r="F51" s="15">
        <f t="shared" si="3"/>
        <v>86040792.69000006</v>
      </c>
      <c r="G51" s="54">
        <f t="shared" si="4"/>
        <v>0.06639608653441798</v>
      </c>
      <c r="H51" s="17" t="s">
        <v>109</v>
      </c>
      <c r="J51" s="18">
        <v>0</v>
      </c>
      <c r="K51" s="18">
        <v>0</v>
      </c>
      <c r="L51" s="18"/>
      <c r="M51" s="18"/>
    </row>
    <row r="52" spans="1:13" ht="63">
      <c r="A52" s="12" t="s">
        <v>87</v>
      </c>
      <c r="B52" s="37" t="s">
        <v>88</v>
      </c>
      <c r="C52" s="36" t="s">
        <v>86</v>
      </c>
      <c r="D52" s="34">
        <v>220000</v>
      </c>
      <c r="E52" s="57">
        <v>220000</v>
      </c>
      <c r="F52" s="15">
        <f t="shared" si="3"/>
        <v>0</v>
      </c>
      <c r="G52" s="54">
        <f t="shared" si="4"/>
        <v>0</v>
      </c>
      <c r="H52" s="17"/>
      <c r="J52" s="18"/>
      <c r="K52" s="18"/>
      <c r="L52" s="18"/>
      <c r="M52" s="18"/>
    </row>
    <row r="53" spans="1:13" ht="60">
      <c r="A53" s="12" t="s">
        <v>89</v>
      </c>
      <c r="B53" s="38" t="s">
        <v>90</v>
      </c>
      <c r="C53" s="36" t="s">
        <v>86</v>
      </c>
      <c r="D53" s="34">
        <v>220000</v>
      </c>
      <c r="E53" s="39">
        <v>220000</v>
      </c>
      <c r="F53" s="15">
        <f t="shared" si="3"/>
        <v>0</v>
      </c>
      <c r="G53" s="54">
        <f t="shared" si="4"/>
        <v>0</v>
      </c>
      <c r="H53" s="17" t="s">
        <v>111</v>
      </c>
      <c r="J53" s="18">
        <v>0</v>
      </c>
      <c r="K53" s="18">
        <v>0</v>
      </c>
      <c r="L53" s="18"/>
      <c r="M53" s="18"/>
    </row>
    <row r="54" spans="1:13" ht="31.5">
      <c r="A54" s="12" t="s">
        <v>91</v>
      </c>
      <c r="B54" s="38" t="s">
        <v>92</v>
      </c>
      <c r="C54" s="36" t="s">
        <v>86</v>
      </c>
      <c r="D54" s="33">
        <v>0</v>
      </c>
      <c r="E54" s="24">
        <v>0</v>
      </c>
      <c r="F54" s="15">
        <f t="shared" si="3"/>
        <v>0</v>
      </c>
      <c r="G54" s="16" t="e">
        <f t="shared" si="4"/>
        <v>#DIV/0!</v>
      </c>
      <c r="H54" s="17"/>
      <c r="J54" s="18">
        <v>0</v>
      </c>
      <c r="K54" s="18">
        <v>0</v>
      </c>
      <c r="L54" s="18"/>
      <c r="M54" s="18"/>
    </row>
    <row r="55" spans="2:7" ht="12">
      <c r="B55" s="40"/>
      <c r="C55" s="41"/>
      <c r="D55" s="41"/>
      <c r="E55" s="41"/>
      <c r="F55" s="41"/>
      <c r="G55" s="41"/>
    </row>
    <row r="56" spans="2:7" ht="15.75">
      <c r="B56" s="42" t="s">
        <v>110</v>
      </c>
      <c r="C56" s="43"/>
      <c r="D56" s="44"/>
      <c r="E56" s="43"/>
      <c r="F56" s="45" t="s">
        <v>97</v>
      </c>
      <c r="G56" s="45"/>
    </row>
    <row r="57" spans="2:7" ht="12">
      <c r="B57" s="46"/>
      <c r="C57" s="47"/>
      <c r="D57" s="48" t="s">
        <v>93</v>
      </c>
      <c r="E57" s="48"/>
      <c r="F57" s="49"/>
      <c r="G57" s="49"/>
    </row>
    <row r="58" spans="2:7" ht="12">
      <c r="B58" s="46" t="s">
        <v>98</v>
      </c>
      <c r="C58" s="48"/>
      <c r="D58" s="48"/>
      <c r="E58" s="48"/>
      <c r="F58" s="48"/>
      <c r="G58" s="48"/>
    </row>
    <row r="59" spans="2:7" ht="12">
      <c r="B59" s="46" t="s">
        <v>99</v>
      </c>
      <c r="C59" s="48"/>
      <c r="D59" s="48"/>
      <c r="E59" s="48"/>
      <c r="F59" s="48"/>
      <c r="G59" s="48"/>
    </row>
    <row r="60" spans="2:7" ht="12">
      <c r="B60" s="50"/>
      <c r="C60" s="41"/>
      <c r="D60" s="41"/>
      <c r="E60" s="41"/>
      <c r="F60" s="41"/>
      <c r="G60" s="41"/>
    </row>
    <row r="61" spans="2:7" ht="15.75">
      <c r="B61" s="51" t="s">
        <v>94</v>
      </c>
      <c r="C61" s="51"/>
      <c r="D61" s="51"/>
      <c r="E61" s="51"/>
      <c r="F61" s="51"/>
      <c r="G61" s="51"/>
    </row>
    <row r="62" spans="2:7" ht="17.25" customHeight="1">
      <c r="B62" s="60" t="s">
        <v>95</v>
      </c>
      <c r="C62" s="60"/>
      <c r="D62" s="60"/>
      <c r="E62" s="60"/>
      <c r="F62" s="60"/>
      <c r="G62" s="1"/>
    </row>
    <row r="63" spans="2:7" ht="15.75">
      <c r="B63" s="52" t="s">
        <v>96</v>
      </c>
      <c r="C63" s="53"/>
      <c r="D63" s="53"/>
      <c r="E63" s="53"/>
      <c r="F63" s="53"/>
      <c r="G63" s="53"/>
    </row>
  </sheetData>
  <sheetProtection/>
  <mergeCells count="7">
    <mergeCell ref="L5:M5"/>
    <mergeCell ref="B62:F62"/>
    <mergeCell ref="E1:F1"/>
    <mergeCell ref="B3:F3"/>
    <mergeCell ref="B4:F4"/>
    <mergeCell ref="B5:F5"/>
    <mergeCell ref="J5:K5"/>
  </mergeCells>
  <conditionalFormatting sqref="D9">
    <cfRule type="cellIs" priority="2" dxfId="84" operator="equal">
      <formula>'Приложение 2'!M17</formula>
    </cfRule>
    <cfRule type="cellIs" priority="3" dxfId="85" operator="notBetween">
      <formula>'Приложение 2'!M17-0.15</formula>
      <formula>'Приложение 2'!M17+0.15</formula>
    </cfRule>
  </conditionalFormatting>
  <conditionalFormatting sqref="E9">
    <cfRule type="cellIs" priority="4" dxfId="84" operator="equal">
      <formula>'Приложение 2'!O17</formula>
    </cfRule>
    <cfRule type="cellIs" priority="5" dxfId="85" operator="notBetween">
      <formula>'Приложение 2'!O17-0.15</formula>
      <formula>'Приложение 2'!O17+0.15</formula>
    </cfRule>
  </conditionalFormatting>
  <conditionalFormatting sqref="D10">
    <cfRule type="cellIs" priority="6" dxfId="84" operator="equal">
      <formula>'Приложение 2'!M19</formula>
    </cfRule>
    <cfRule type="cellIs" priority="7" dxfId="85" operator="notBetween">
      <formula>'Приложение 2'!M19-0.15</formula>
      <formula>'Приложение 2'!M19+0.15</formula>
    </cfRule>
  </conditionalFormatting>
  <conditionalFormatting sqref="E10">
    <cfRule type="cellIs" priority="8" dxfId="84" operator="equal">
      <formula>'Приложение 2'!O19</formula>
    </cfRule>
    <cfRule type="cellIs" priority="9" dxfId="85" operator="notBetween">
      <formula>'Приложение 2'!O19-0.15</formula>
      <formula>'Приложение 2'!O19+0.15</formula>
    </cfRule>
  </conditionalFormatting>
  <conditionalFormatting sqref="D19">
    <cfRule type="cellIs" priority="10" dxfId="84" operator="equal">
      <formula>'Приложение 2'!M37</formula>
    </cfRule>
    <cfRule type="cellIs" priority="11" dxfId="85" operator="notBetween">
      <formula>'Приложение 2'!M37-0.15</formula>
      <formula>'Приложение 2'!M37+0.15</formula>
    </cfRule>
  </conditionalFormatting>
  <conditionalFormatting sqref="E19">
    <cfRule type="cellIs" priority="12" dxfId="84" operator="equal">
      <formula>'Приложение 2'!O37</formula>
    </cfRule>
    <cfRule type="cellIs" priority="13" dxfId="85" operator="notBetween">
      <formula>'Приложение 2'!O37-0.15</formula>
      <formula>'Приложение 2'!O37+0.15</formula>
    </cfRule>
  </conditionalFormatting>
  <conditionalFormatting sqref="D22">
    <cfRule type="cellIs" priority="14" dxfId="84" operator="equal">
      <formula>'Приложение 2'!M43</formula>
    </cfRule>
    <cfRule type="cellIs" priority="15" dxfId="85" operator="notBetween">
      <formula>'Приложение 2'!M43-0.15</formula>
      <formula>'Приложение 2'!M43+0.15</formula>
    </cfRule>
  </conditionalFormatting>
  <conditionalFormatting sqref="E22">
    <cfRule type="cellIs" priority="16" dxfId="84" operator="equal">
      <formula>'Приложение 2'!O43</formula>
    </cfRule>
    <cfRule type="cellIs" priority="17" dxfId="85" operator="notBetween">
      <formula>'Приложение 2'!O43-0.15</formula>
      <formula>'Приложение 2'!O43+0.15</formula>
    </cfRule>
  </conditionalFormatting>
  <conditionalFormatting sqref="D23">
    <cfRule type="cellIs" priority="18" dxfId="84" operator="equal">
      <formula>'Приложение 2'!M45</formula>
    </cfRule>
    <cfRule type="cellIs" priority="19" dxfId="85" operator="notBetween">
      <formula>'Приложение 2'!M45-0.15</formula>
      <formula>'Приложение 2'!M45+0.15</formula>
    </cfRule>
  </conditionalFormatting>
  <conditionalFormatting sqref="E23">
    <cfRule type="cellIs" priority="20" dxfId="84" operator="equal">
      <formula>'Приложение 2'!O45</formula>
    </cfRule>
    <cfRule type="cellIs" priority="21" dxfId="85" operator="notBetween">
      <formula>'Приложение 2'!O45-0.15</formula>
      <formula>'Приложение 2'!O45+0.15</formula>
    </cfRule>
  </conditionalFormatting>
  <conditionalFormatting sqref="D12">
    <cfRule type="cellIs" priority="22" dxfId="84" operator="equal">
      <formula>'Приложение 2'!M23</formula>
    </cfRule>
    <cfRule type="cellIs" priority="23" dxfId="85" operator="notBetween">
      <formula>'Приложение 2'!M23-0.15</formula>
      <formula>'Приложение 2'!M23+0.15</formula>
    </cfRule>
  </conditionalFormatting>
  <conditionalFormatting sqref="D13">
    <cfRule type="cellIs" priority="24" dxfId="84" operator="equal">
      <formula>'Приложение 2'!M25</formula>
    </cfRule>
    <cfRule type="cellIs" priority="25" dxfId="85" operator="notBetween">
      <formula>'Приложение 2'!M25-0.15</formula>
      <formula>'Приложение 2'!M25+0.15</formula>
    </cfRule>
  </conditionalFormatting>
  <conditionalFormatting sqref="D25">
    <cfRule type="cellIs" priority="26" dxfId="84" operator="equal">
      <formula>'Приложение 2'!M49</formula>
    </cfRule>
    <cfRule type="cellIs" priority="27" dxfId="85" operator="notBetween">
      <formula>'Приложение 2'!M49-0.15</formula>
      <formula>'Приложение 2'!M49+0.15</formula>
    </cfRule>
  </conditionalFormatting>
  <conditionalFormatting sqref="E12">
    <cfRule type="cellIs" priority="28" dxfId="84" operator="equal">
      <formula>'Приложение 2'!O23</formula>
    </cfRule>
    <cfRule type="cellIs" priority="29" dxfId="85" operator="notBetween">
      <formula>'Приложение 2'!O23-0.15</formula>
      <formula>'Приложение 2'!O23+0.15</formula>
    </cfRule>
  </conditionalFormatting>
  <conditionalFormatting sqref="E13">
    <cfRule type="cellIs" priority="30" dxfId="84" operator="equal">
      <formula>'Приложение 2'!O25</formula>
    </cfRule>
    <cfRule type="cellIs" priority="31" dxfId="85" operator="notBetween">
      <formula>'Приложение 2'!O25-0.15</formula>
      <formula>'Приложение 2'!O25+0.15</formula>
    </cfRule>
  </conditionalFormatting>
  <conditionalFormatting sqref="E25">
    <cfRule type="cellIs" priority="32" dxfId="84" operator="equal">
      <formula>'Приложение 2'!O49</formula>
    </cfRule>
    <cfRule type="cellIs" priority="33" dxfId="85" operator="notBetween">
      <formula>'Приложение 2'!O49-0.15</formula>
      <formula>'Приложение 2'!O49+0.15</formula>
    </cfRule>
  </conditionalFormatting>
  <conditionalFormatting sqref="E26">
    <cfRule type="cellIs" priority="34" dxfId="84" operator="equal">
      <formula>'Приложение 2'!O51</formula>
    </cfRule>
    <cfRule type="cellIs" priority="35" dxfId="85" operator="notBetween">
      <formula>'Приложение 2'!O51-0.15</formula>
      <formula>'Приложение 2'!O51+0.15</formula>
    </cfRule>
  </conditionalFormatting>
  <conditionalFormatting sqref="D54">
    <cfRule type="cellIs" priority="36" dxfId="84" operator="equal">
      <formula>'Приложение 2'!M107</formula>
    </cfRule>
    <cfRule type="cellIs" priority="37" dxfId="85" operator="notBetween">
      <formula>'Приложение 2'!M107-0.15</formula>
      <formula>'Приложение 2'!M107+0.15</formula>
    </cfRule>
  </conditionalFormatting>
  <conditionalFormatting sqref="D26">
    <cfRule type="cellIs" priority="38" dxfId="84" operator="equal">
      <formula>'Приложение 2'!M51</formula>
    </cfRule>
    <cfRule type="cellIs" priority="39" dxfId="85" operator="notBetween">
      <formula>'Приложение 2'!M51-0.15</formula>
      <formula>'Приложение 2'!M51+0.15</formula>
    </cfRule>
  </conditionalFormatting>
  <conditionalFormatting sqref="D30">
    <cfRule type="cellIs" priority="40" dxfId="84" operator="equal">
      <formula>'Приложение 2'!M59</formula>
    </cfRule>
    <cfRule type="cellIs" priority="41" dxfId="85" operator="notBetween">
      <formula>'Приложение 2'!M59-0.15</formula>
      <formula>'Приложение 2'!M59+0.15</formula>
    </cfRule>
  </conditionalFormatting>
  <conditionalFormatting sqref="D33">
    <cfRule type="cellIs" priority="42" dxfId="84" operator="equal">
      <formula>'Приложение 2'!M65</formula>
    </cfRule>
    <cfRule type="cellIs" priority="43" dxfId="85" operator="notBetween">
      <formula>'Приложение 2'!M65-0.15</formula>
      <formula>'Приложение 2'!M65+0.15</formula>
    </cfRule>
  </conditionalFormatting>
  <conditionalFormatting sqref="D34">
    <cfRule type="cellIs" priority="44" dxfId="84" operator="equal">
      <formula>'Приложение 2'!M67</formula>
    </cfRule>
    <cfRule type="cellIs" priority="45" dxfId="85" operator="notBetween">
      <formula>'Приложение 2'!M67-0.15</formula>
      <formula>'Приложение 2'!M67+0.15</formula>
    </cfRule>
  </conditionalFormatting>
  <conditionalFormatting sqref="D35">
    <cfRule type="cellIs" priority="46" dxfId="84" operator="equal">
      <formula>'Приложение 2'!M69</formula>
    </cfRule>
    <cfRule type="cellIs" priority="47" dxfId="85" operator="notBetween">
      <formula>'Приложение 2'!M69-0.15</formula>
      <formula>'Приложение 2'!M69+0.15</formula>
    </cfRule>
  </conditionalFormatting>
  <conditionalFormatting sqref="D36">
    <cfRule type="cellIs" priority="48" dxfId="84" operator="equal">
      <formula>'Приложение 2'!M71</formula>
    </cfRule>
    <cfRule type="cellIs" priority="49" dxfId="85" operator="notBetween">
      <formula>'Приложение 2'!M71-0.15</formula>
      <formula>'Приложение 2'!M71+0.15</formula>
    </cfRule>
  </conditionalFormatting>
  <conditionalFormatting sqref="D42">
    <cfRule type="cellIs" priority="50" dxfId="84" operator="equal">
      <formula>'Приложение 2'!M83</formula>
    </cfRule>
    <cfRule type="cellIs" priority="51" dxfId="85" operator="notBetween">
      <formula>'Приложение 2'!M83-0.15</formula>
      <formula>'Приложение 2'!M83+0.15</formula>
    </cfRule>
  </conditionalFormatting>
  <conditionalFormatting sqref="D43">
    <cfRule type="cellIs" priority="52" dxfId="84" operator="equal">
      <formula>'Приложение 2'!M85</formula>
    </cfRule>
    <cfRule type="cellIs" priority="53" dxfId="85" operator="notBetween">
      <formula>'Приложение 2'!M85-0.15</formula>
      <formula>'Приложение 2'!M85+0.15</formula>
    </cfRule>
  </conditionalFormatting>
  <conditionalFormatting sqref="D50">
    <cfRule type="cellIs" priority="56" dxfId="84" operator="equal">
      <formula>'Приложение 2'!M99</formula>
    </cfRule>
    <cfRule type="cellIs" priority="57" dxfId="85" operator="notBetween">
      <formula>'Приложение 2'!M99-0.15</formula>
      <formula>'Приложение 2'!M99+0.15</formula>
    </cfRule>
  </conditionalFormatting>
  <conditionalFormatting sqref="D51">
    <cfRule type="cellIs" priority="58" dxfId="84" operator="equal">
      <formula>'Приложение 2'!M101</formula>
    </cfRule>
    <cfRule type="cellIs" priority="59" dxfId="85" operator="notBetween">
      <formula>'Приложение 2'!M101-0.15</formula>
      <formula>'Приложение 2'!M101+0.15</formula>
    </cfRule>
  </conditionalFormatting>
  <conditionalFormatting sqref="D53">
    <cfRule type="cellIs" priority="60" dxfId="84" operator="equal">
      <formula>'Приложение 2'!M105</formula>
    </cfRule>
    <cfRule type="cellIs" priority="61" dxfId="85" operator="notBetween">
      <formula>'Приложение 2'!M105-0.15</formula>
      <formula>'Приложение 2'!M105+0.15</formula>
    </cfRule>
  </conditionalFormatting>
  <conditionalFormatting sqref="E30">
    <cfRule type="cellIs" priority="62" dxfId="84" operator="equal">
      <formula>'Приложение 2'!O59</formula>
    </cfRule>
    <cfRule type="cellIs" priority="63" dxfId="85" operator="notBetween">
      <formula>'Приложение 2'!O59-0.15</formula>
      <formula>'Приложение 2'!O59+0.15</formula>
    </cfRule>
  </conditionalFormatting>
  <conditionalFormatting sqref="E33">
    <cfRule type="cellIs" priority="64" dxfId="84" operator="equal">
      <formula>'Приложение 2'!O65</formula>
    </cfRule>
    <cfRule type="cellIs" priority="65" dxfId="85" operator="notBetween">
      <formula>'Приложение 2'!O65-0.15</formula>
      <formula>'Приложение 2'!O65+0.15</formula>
    </cfRule>
  </conditionalFormatting>
  <conditionalFormatting sqref="E34">
    <cfRule type="cellIs" priority="66" dxfId="84" operator="equal">
      <formula>'Приложение 2'!O67</formula>
    </cfRule>
    <cfRule type="cellIs" priority="67" dxfId="85" operator="notBetween">
      <formula>'Приложение 2'!O67-0.15</formula>
      <formula>'Приложение 2'!O67+0.15</formula>
    </cfRule>
  </conditionalFormatting>
  <conditionalFormatting sqref="E35">
    <cfRule type="cellIs" priority="68" dxfId="84" operator="equal">
      <formula>'Приложение 2'!O69</formula>
    </cfRule>
    <cfRule type="cellIs" priority="69" dxfId="85" operator="notBetween">
      <formula>'Приложение 2'!O69-0.15</formula>
      <formula>'Приложение 2'!O69+0.15</formula>
    </cfRule>
  </conditionalFormatting>
  <conditionalFormatting sqref="E36">
    <cfRule type="cellIs" priority="70" dxfId="84" operator="equal">
      <formula>'Приложение 2'!O71</formula>
    </cfRule>
    <cfRule type="cellIs" priority="71" dxfId="85" operator="notBetween">
      <formula>'Приложение 2'!O71-0.15</formula>
      <formula>'Приложение 2'!O71+0.15</formula>
    </cfRule>
  </conditionalFormatting>
  <conditionalFormatting sqref="E42">
    <cfRule type="cellIs" priority="72" dxfId="84" operator="equal">
      <formula>'Приложение 2'!O83</formula>
    </cfRule>
    <cfRule type="cellIs" priority="73" dxfId="85" operator="notBetween">
      <formula>'Приложение 2'!O83-0.15</formula>
      <formula>'Приложение 2'!O83+0.15</formula>
    </cfRule>
  </conditionalFormatting>
  <conditionalFormatting sqref="E43">
    <cfRule type="cellIs" priority="74" dxfId="84" operator="equal">
      <formula>'Приложение 2'!O85</formula>
    </cfRule>
    <cfRule type="cellIs" priority="75" dxfId="85" operator="notBetween">
      <formula>'Приложение 2'!O85-0.15</formula>
      <formula>'Приложение 2'!O85+0.15</formula>
    </cfRule>
  </conditionalFormatting>
  <conditionalFormatting sqref="E50">
    <cfRule type="cellIs" priority="78" dxfId="84" operator="equal">
      <formula>'Приложение 2'!O99</formula>
    </cfRule>
    <cfRule type="cellIs" priority="79" dxfId="85" operator="notBetween">
      <formula>'Приложение 2'!O99-0.15</formula>
      <formula>'Приложение 2'!O99+0.15</formula>
    </cfRule>
  </conditionalFormatting>
  <conditionalFormatting sqref="E51">
    <cfRule type="cellIs" priority="80" dxfId="84" operator="equal">
      <formula>'Приложение 2'!O101</formula>
    </cfRule>
    <cfRule type="cellIs" priority="81" dxfId="85" operator="notBetween">
      <formula>'Приложение 2'!O101-0.15</formula>
      <formula>'Приложение 2'!O101+0.15</formula>
    </cfRule>
  </conditionalFormatting>
  <conditionalFormatting sqref="E53">
    <cfRule type="cellIs" priority="82" dxfId="84" operator="equal">
      <formula>'Приложение 2'!O105</formula>
    </cfRule>
    <cfRule type="cellIs" priority="83" dxfId="85" operator="notBetween">
      <formula>'Приложение 2'!O105-0.15</formula>
      <formula>'Приложение 2'!O105+0.15</formula>
    </cfRule>
  </conditionalFormatting>
  <conditionalFormatting sqref="E54">
    <cfRule type="cellIs" priority="84" dxfId="84" operator="equal">
      <formula>'Приложение 2'!O107</formula>
    </cfRule>
    <cfRule type="cellIs" priority="85" dxfId="85" operator="notBetween">
      <formula>'Приложение 2'!O107-0.15</formula>
      <formula>'Приложение 2'!O107+0.15</formula>
    </cfRule>
  </conditionalFormatting>
  <printOptions/>
  <pageMargins left="0.88" right="0.37" top="1.05277777777778" bottom="1.05277777777778" header="0.7875" footer="0.7875"/>
  <pageSetup fitToHeight="7" fitToWidth="1" horizontalDpi="600" verticalDpi="600" orientation="portrait" paperSize="9" scale="5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LibreOffice/5.2.3.3$Windows_x86 LibreOffice_project/d54a8868f08a7b39642414cf2c8ef2f228f780cf</Application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ЧерныхН</cp:lastModifiedBy>
  <cp:lastPrinted>2020-01-28T13:50:52Z</cp:lastPrinted>
  <dcterms:created xsi:type="dcterms:W3CDTF">2017-01-20T15:44:22Z</dcterms:created>
  <dcterms:modified xsi:type="dcterms:W3CDTF">2021-03-15T05:49:29Z</dcterms:modified>
  <cp:category/>
  <cp:version/>
  <cp:contentType/>
  <cp:contentStatus/>
  <cp:revision>254</cp:revision>
</cp:coreProperties>
</file>